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🏗️ Calculadora" sheetId="1" state="visible" r:id="rId3"/>
    <sheet name="📊 Referência de Preços" sheetId="2" state="visible" r:id="rId4"/>
    <sheet name="✅ Checklist Legal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<sst xmlns="http://schemas.openxmlformats.org/spreadsheetml/2006/main" count="86" uniqueCount="79">
  <si>
    <t xml:space="preserve">CALCULADORA DE CUSTOS DE CONSTRUÇÃO — PARAGUAI</t>
  </si>
  <si>
    <t xml:space="preserve">Estimativa de custo por m² · Atualizado com dados de mercado 2025 · Engenharia de Decisão</t>
  </si>
  <si>
    <t xml:space="preserve">  📋  DADOS DO PROJETO</t>
  </si>
  <si>
    <t xml:space="preserve">Área construída (m²)</t>
  </si>
  <si>
    <t xml:space="preserve">m²</t>
  </si>
  <si>
    <t xml:space="preserve">Cidade / Região</t>
  </si>
  <si>
    <t xml:space="preserve">Padrão de acabamento</t>
  </si>
  <si>
    <t xml:space="preserve">Câmbio USD → BRL</t>
  </si>
  <si>
    <t xml:space="preserve">R$ por USD</t>
  </si>
  <si>
    <t xml:space="preserve">Câmbio USD → PYG</t>
  </si>
  <si>
    <t xml:space="preserve">Gs. por USD</t>
  </si>
  <si>
    <t xml:space="preserve">  💰  CUSTO ESTIMADO TOTAL</t>
  </si>
  <si>
    <t xml:space="preserve">Custo por m² (USD)</t>
  </si>
  <si>
    <t xml:space="preserve">USD/m²</t>
  </si>
  <si>
    <t xml:space="preserve">Custo total (USD)</t>
  </si>
  <si>
    <t xml:space="preserve">USD</t>
  </si>
  <si>
    <t xml:space="preserve">Custo total (BRL)</t>
  </si>
  <si>
    <t xml:space="preserve">R$</t>
  </si>
  <si>
    <t xml:space="preserve">Custo total (PYG)</t>
  </si>
  <si>
    <t xml:space="preserve">Gs.</t>
  </si>
  <si>
    <t xml:space="preserve">  📊  BREAKDOWN DE CUSTOS POR COMPONENTE</t>
  </si>
  <si>
    <t xml:space="preserve">Componente</t>
  </si>
  <si>
    <t xml:space="preserve">% do Total</t>
  </si>
  <si>
    <t xml:space="preserve">Custo (USD)</t>
  </si>
  <si>
    <t xml:space="preserve">Custo (BRL)</t>
  </si>
  <si>
    <t xml:space="preserve">Fundação e Estrutura</t>
  </si>
  <si>
    <t xml:space="preserve">Alvenaria e Vedação</t>
  </si>
  <si>
    <t xml:space="preserve">Cobertura</t>
  </si>
  <si>
    <t xml:space="preserve">Instalações Elétricas</t>
  </si>
  <si>
    <t xml:space="preserve">Instalações Hidrossanitárias</t>
  </si>
  <si>
    <t xml:space="preserve">Revestimentos e Acabamentos</t>
  </si>
  <si>
    <t xml:space="preserve">Pintura e Texturas</t>
  </si>
  <si>
    <t xml:space="preserve">Esquadrias (portas/janelas)</t>
  </si>
  <si>
    <t xml:space="preserve">Extras / Contingência</t>
  </si>
  <si>
    <t xml:space="preserve">TOTAL</t>
  </si>
  <si>
    <t xml:space="preserve">⚠️  Valores de referência — mercado paraguaio 2025. Valide com orçamentista local. Sem CUB oficial no Paraguai.</t>
  </si>
  <si>
    <t xml:space="preserve">Fonte: Revista Costos PY · arquitectos.com.py · Dados de campo — Eng. Daniel Garcia Rodrigues · danielengenheiro.com.br</t>
  </si>
  <si>
    <t xml:space="preserve">REFERÊNCIA DE CUSTOS POR CIDADE — PARAGUAI (USD/m²)</t>
  </si>
  <si>
    <t xml:space="preserve">Fonte: Revista Costos PY · arquitectos.com.py · Pesquisa de campo 2025 · Sem CUB oficial no Paraguai</t>
  </si>
  <si>
    <t xml:space="preserve">Econômico (USD/m²)</t>
  </si>
  <si>
    <t xml:space="preserve">Médio (USD/m²)</t>
  </si>
  <si>
    <t xml:space="preserve">Alto (USD/m²)</t>
  </si>
  <si>
    <t xml:space="preserve">Asunción Centro / Villa Morra</t>
  </si>
  <si>
    <t xml:space="preserve">Asunción Bairros Intermediários</t>
  </si>
  <si>
    <t xml:space="preserve">Asunción Periferia</t>
  </si>
  <si>
    <t xml:space="preserve">Ciudad del Este</t>
  </si>
  <si>
    <t xml:space="preserve">Encarnación</t>
  </si>
  <si>
    <t xml:space="preserve">Luque / San Lorenzo</t>
  </si>
  <si>
    <t xml:space="preserve">Interior (outras cidades)</t>
  </si>
  <si>
    <t xml:space="preserve">📌  Preço de venda de apartamentos prontos em Asunción: USD 1.200 – 1.500/m²  (Villa Morra: até USD 2.000+)</t>
  </si>
  <si>
    <t xml:space="preserve">  ℹ️  PADRÕES DE ACABAMENTO</t>
  </si>
  <si>
    <t xml:space="preserve">Econômico</t>
  </si>
  <si>
    <t xml:space="preserve">Acabamentos simples: piso vinílico ou cerâmica básica, janelas de ferro, sem revestimento externo especial. Mercado popular e HIS.</t>
  </si>
  <si>
    <t xml:space="preserve">Médio</t>
  </si>
  <si>
    <t xml:space="preserve">Cerâmica importada, janelas de alumínio, bancadas em granito ou quartzo. Classe média e investidores brasileiros.</t>
  </si>
  <si>
    <t xml:space="preserve">Alto</t>
  </si>
  <si>
    <t xml:space="preserve">Materiais premium: porcelanato, esquadrias de alumínio com vidro temperado, automação parcial. Bairros nobres de Asunción.</t>
  </si>
  <si>
    <t xml:space="preserve">CHECKLIST: 7 VERIFICAÇÕES ESSENCIAIS ANTES DE INICIAR A OBRA</t>
  </si>
  <si>
    <t xml:space="preserve">Marque SIM / NÃO / N/A · Identifique riscos antes de comprometer capital</t>
  </si>
  <si>
    <t xml:space="preserve">#</t>
  </si>
  <si>
    <t xml:space="preserve">Verificação</t>
  </si>
  <si>
    <t xml:space="preserve">Conformidade</t>
  </si>
  <si>
    <t xml:space="preserve">1</t>
  </si>
  <si>
    <t xml:space="preserve">Projeto aprovado por profissional local registrado no CAPACO/CPI
→ Engenheiro ou arquiteto paraguaio com registro ativo é obrigatório para assinar o projeto.</t>
  </si>
  <si>
    <t xml:space="preserve">Pendente</t>
  </si>
  <si>
    <t xml:space="preserve">2</t>
  </si>
  <si>
    <t xml:space="preserve">Título de propriedade registrado no Registro de Inmuebles
→ Sem escritura pública registrada, a obra não pode ser aprovada nem financiada.</t>
  </si>
  <si>
    <t xml:space="preserve">3</t>
  </si>
  <si>
    <t xml:space="preserve">Licença de construção (Permiso de Construcción) emitida pela Municipalidade
→ Prazo legal: 45 dias úteis em Asunción. Na prática: 2–6 meses.</t>
  </si>
  <si>
    <t xml:space="preserve">4</t>
  </si>
  <si>
    <t xml:space="preserve">Aprovações de concessionárias: ANDE (elétrica) e ESSAP (água/esgoto)
→ Iniciar esses processos no início do projeto — afetam o cronograma.</t>
  </si>
  <si>
    <t xml:space="preserve">5</t>
  </si>
  <si>
    <t xml:space="preserve">Aprovação do Corpo de Bombeiros (obrigatório para 4+ andares)
→ Projeto de prevenção e combate a incêndio (PCI) exigido para habilitação final.</t>
  </si>
  <si>
    <t xml:space="preserve">6</t>
  </si>
  <si>
    <t xml:space="preserve">Reserva de contingência estabelecida (mín. 10–15% do orçamento)
→ Variação cambial, ajustes de projeto e imprevistos de obra são comuns no Paraguai.</t>
  </si>
  <si>
    <t xml:space="preserve">7</t>
  </si>
  <si>
    <t xml:space="preserve">Registro de Propiedad Horizontal se houver venda de unidades separadas
→ Lei de Propiedad Horizontal — necessário para registrar cada unidade individualmente.</t>
  </si>
  <si>
    <t xml:space="preserve">⚠️  O Paraguai NÃO possui Código de Construção nacional unificado. Em abril/2025 um edifício colapsou em Encarnación — risco normativo real.</t>
  </si>
  <si>
    <t xml:space="preserve">Fonte: Municipalidade de Asunción (asuncion.gov.py) · CAPACO · Eng. Daniel Garcia Rodrigues · danielengenheiro.com.br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</si>
</sst>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&quot;$ &quot;#,##0"/>
    <numFmt numFmtId="166" formatCode="&quot;R$ &quot;#,##0"/>
    <numFmt numFmtId="167" formatCode="#,##0"/>
    <numFmt numFmtId="168" formatCode="0.0%"/>
  </numFmts>
  <fonts count="2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color rgb="FFFFFFFF"/>
      <name val="Arial"/>
      <family val="0"/>
      <charset val="1"/>
    </font>
    <font>
      <sz val="8.5"/>
      <color rgb="FFAACED8"/>
      <name val="Arial"/>
      <family val="0"/>
      <charset val="1"/>
    </font>
    <font>
      <b val="true"/>
      <sz val="9.5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sz val="10"/>
      <color rgb="FF0000FF"/>
      <name val="Arial"/>
      <family val="0"/>
      <charset val="1"/>
    </font>
    <font>
      <sz val="9"/>
      <color rgb="FF888888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b val="true"/>
      <sz val="9"/>
      <color rgb="FFFFFFFF"/>
      <name val="Arial"/>
      <family val="0"/>
      <charset val="1"/>
    </font>
    <font>
      <sz val="9"/>
      <color rgb="FF000000"/>
      <name val="Arial"/>
      <family val="0"/>
      <charset val="1"/>
    </font>
    <font>
      <i val="true"/>
      <sz val="8"/>
      <color rgb="FF888888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i val="true"/>
      <sz val="8"/>
      <color rgb="FFAACED8"/>
      <name val="Arial"/>
      <family val="0"/>
      <charset val="1"/>
    </font>
    <font>
      <sz val="9.5"/>
      <color rgb="FF000000"/>
      <name val="Arial"/>
      <family val="0"/>
      <charset val="1"/>
    </font>
    <font>
      <sz val="9"/>
      <color rgb="FF0D2A45"/>
      <name val="Arial"/>
      <family val="0"/>
      <charset val="1"/>
    </font>
    <font>
      <b val="true"/>
      <sz val="9.5"/>
      <color rgb="FF0D2A45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i val="true"/>
      <sz val="8.5"/>
      <color rgb="FFAACED8"/>
      <name val="Arial"/>
      <family val="0"/>
      <charset val="1"/>
    </font>
    <font>
      <b val="true"/>
      <sz val="10"/>
      <color rgb="FF4BAEC0"/>
      <name val="Arial"/>
      <family val="0"/>
      <charset val="1"/>
    </font>
    <font>
      <i val="true"/>
      <sz val="8"/>
      <color rgb="FFAA0000"/>
      <name val="Arial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0D2A45"/>
        <bgColor rgb="FF1A3A5C"/>
      </patternFill>
    </fill>
    <fill>
      <patternFill patternType="solid">
        <fgColor rgb="FF4BAEC0"/>
        <bgColor rgb="FF339966"/>
      </patternFill>
    </fill>
    <fill>
      <patternFill patternType="solid">
        <fgColor rgb="FFF7F7F7"/>
        <bgColor rgb="FFFFFFFF"/>
      </patternFill>
    </fill>
    <fill>
      <patternFill patternType="solid">
        <fgColor rgb="FFFFF9C4"/>
        <bgColor rgb="FFFFFF99"/>
      </patternFill>
    </fill>
    <fill>
      <patternFill patternType="solid">
        <fgColor rgb="FF1A3A5C"/>
        <bgColor rgb="FF0D2A45"/>
      </patternFill>
    </fill>
    <fill>
      <patternFill patternType="solid">
        <fgColor rgb="FFD6F0F4"/>
        <bgColor rgb="FFCCFFCC"/>
      </patternFill>
    </fill>
    <fill>
      <patternFill patternType="solid">
        <fgColor rgb="FFFFFFFF"/>
        <bgColor rgb="FFF7F7F7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4BAEC0"/>
      </left>
      <right style="thin">
        <color rgb="FF4BAEC0"/>
      </right>
      <top style="thin">
        <color rgb="FF4BAEC0"/>
      </top>
      <bottom style="thin">
        <color rgb="FF4BAEC0"/>
      </bottom>
      <diagonal/>
    </border>
    <border diagonalUp="false" diagonalDown="false">
      <left style="thin">
        <color rgb="FFCCCCCC"/>
      </left>
      <right/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4BAEC0"/>
      </left>
      <right/>
      <top style="thin">
        <color rgb="FF4BAEC0"/>
      </top>
      <bottom style="thin">
        <color rgb="FF4BAEC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6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7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0" fillId="7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7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0" fillId="7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10" fillId="7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1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8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12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2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2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2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12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2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2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8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6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7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8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8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4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9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8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2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AA0000"/>
      <rgbColor rgb="FF008000"/>
      <rgbColor rgb="FF000080"/>
      <rgbColor rgb="FF808000"/>
      <rgbColor rgb="FF800080"/>
      <rgbColor rgb="FF008080"/>
      <rgbColor rgb="FFCCCCCC"/>
      <rgbColor rgb="FF888888"/>
      <rgbColor rgb="FF9999FF"/>
      <rgbColor rgb="FF993366"/>
      <rgbColor rgb="FFFFF9C4"/>
      <rgbColor rgb="FFD6F0F4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7F7F7"/>
      <rgbColor rgb="FFCCFFCC"/>
      <rgbColor rgb="FFFFFF99"/>
      <rgbColor rgb="FFAACED8"/>
      <rgbColor rgb="FFFF99CC"/>
      <rgbColor rgb="FFCC99FF"/>
      <rgbColor rgb="FFFFCC99"/>
      <rgbColor rgb="FF3366FF"/>
      <rgbColor rgb="FF4BAEC0"/>
      <rgbColor rgb="FF99CC00"/>
      <rgbColor rgb="FFFFCC00"/>
      <rgbColor rgb="FFFF9900"/>
      <rgbColor rgb="FFFF6600"/>
      <rgbColor rgb="FF666699"/>
      <rgbColor rgb="FF969696"/>
      <rgbColor rgb="FF0D2A45"/>
      <rgbColor rgb="FF339966"/>
      <rgbColor rgb="FF003300"/>
      <rgbColor rgb="FF333300"/>
      <rgbColor rgb="FF993300"/>
      <rgbColor rgb="FF993366"/>
      <rgbColor rgb="FF333399"/>
      <rgbColor rgb="FF1A3A5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E5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.51"/>
    <col collapsed="false" customWidth="true" hidden="false" outlineLevel="0" max="2" min="2" style="0" width="28"/>
    <col collapsed="false" customWidth="true" hidden="false" outlineLevel="0" max="5" min="3" style="0" width="18"/>
    <col collapsed="false" customWidth="true" hidden="false" outlineLevel="0" max="6" min="6" style="0" width="1.51"/>
  </cols>
  <sheetData>
    <row r="1" customFormat="false" ht="7.5" hidden="false" customHeight="true" outlineLevel="0" collapsed="false"/>
    <row r="2" customFormat="false" ht="39.75" hidden="false" customHeight="true" outlineLevel="0" collapsed="false">
      <c r="B2" s="1" t="s">
        <v>0</v>
      </c>
      <c r="C2" s="1"/>
      <c r="D2" s="1"/>
      <c r="E2" s="1"/>
    </row>
    <row r="3" customFormat="false" ht="19.5" hidden="false" customHeight="true" outlineLevel="0" collapsed="false">
      <c r="B3" s="2" t="s">
        <v>1</v>
      </c>
      <c r="C3" s="2"/>
      <c r="D3" s="2"/>
      <c r="E3" s="2"/>
    </row>
    <row r="4" customFormat="false" ht="19.5" hidden="false" customHeight="true" outlineLevel="0" collapsed="false"/>
    <row r="5" customFormat="false" ht="24" hidden="false" customHeight="true" outlineLevel="0" collapsed="false">
      <c r="B5" s="3" t="s">
        <v>2</v>
      </c>
      <c r="C5" s="3"/>
      <c r="D5" s="3"/>
      <c r="E5" s="3"/>
    </row>
    <row r="6" customFormat="false" ht="21.75" hidden="false" customHeight="true" outlineLevel="0" collapsed="false">
      <c r="B6" s="4" t="s">
        <v>3</v>
      </c>
      <c r="C6" s="5"/>
      <c r="D6" s="6" t="s">
        <v>4</v>
      </c>
      <c r="E6" s="6"/>
    </row>
    <row r="7" customFormat="false" ht="21.75" hidden="false" customHeight="true" outlineLevel="0" collapsed="false">
      <c r="B7" s="4" t="s">
        <v>5</v>
      </c>
      <c r="C7" s="5"/>
      <c r="D7" s="6"/>
      <c r="E7" s="6"/>
    </row>
    <row r="8" customFormat="false" ht="21.75" hidden="false" customHeight="true" outlineLevel="0" collapsed="false">
      <c r="B8" s="4" t="s">
        <v>6</v>
      </c>
      <c r="C8" s="5"/>
      <c r="D8" s="6"/>
      <c r="E8" s="6"/>
    </row>
    <row r="9" customFormat="false" ht="21.75" hidden="false" customHeight="true" outlineLevel="0" collapsed="false">
      <c r="B9" s="4" t="s">
        <v>7</v>
      </c>
      <c r="C9" s="5" t="n">
        <v>5.9</v>
      </c>
      <c r="D9" s="6" t="s">
        <v>8</v>
      </c>
      <c r="E9" s="6"/>
    </row>
    <row r="10" customFormat="false" ht="21.75" hidden="false" customHeight="true" outlineLevel="0" collapsed="false">
      <c r="B10" s="4" t="s">
        <v>9</v>
      </c>
      <c r="C10" s="5" t="n">
        <v>7400</v>
      </c>
      <c r="D10" s="6" t="s">
        <v>10</v>
      </c>
      <c r="E10" s="6"/>
    </row>
    <row r="11" customFormat="false" ht="19.5" hidden="false" customHeight="true" outlineLevel="0" collapsed="false"/>
    <row r="12" customFormat="false" ht="24" hidden="false" customHeight="true" outlineLevel="0" collapsed="false">
      <c r="B12" s="7" t="s">
        <v>11</v>
      </c>
      <c r="C12" s="7"/>
      <c r="D12" s="7"/>
      <c r="E12" s="7"/>
    </row>
    <row r="13" customFormat="false" ht="24" hidden="false" customHeight="true" outlineLevel="0" collapsed="false">
      <c r="B13" s="8" t="s">
        <v>12</v>
      </c>
      <c r="C13" s="9" t="n">
        <f aca="false">IFERROR(IF(C8="Econômico",CHOOSE(MATCH(C7,{"Asunción Centro/Villa Morra","Asunción Bairros Intermediários","Asunción Periferia","Ciudad del Este","Encarnación","Luque / San Lorenzo","Interior (outras cidades)"},0),500,460,420,430,400,400,360),IF(C8="Médio",CHOOSE(MATCH(C7,{"Asunción Centro/Villa Morra","Asunción Bairros Intermediários","Asunción Periferia","Ciudad del Este","Encarnación","Luque / San Lorenzo","Interior (outras cidades)"},0),700,620,570,580,550,540,500),IF(C8="Alto",CHOOSE(MATCH(C7,{"Asunción Centro/Villa Morra","Asunción Bairros Intermediários","Asunción Periferia","Ciudad del Este","Encarnación","Luque / San Lorenzo","Interior (outras cidades)"},0),950,850,780,780,740,720,670),0))),0)</f>
        <v>0</v>
      </c>
      <c r="D13" s="10" t="s">
        <v>13</v>
      </c>
      <c r="E13" s="10"/>
    </row>
    <row r="14" customFormat="false" ht="24" hidden="false" customHeight="true" outlineLevel="0" collapsed="false">
      <c r="B14" s="8" t="s">
        <v>14</v>
      </c>
      <c r="C14" s="9" t="n">
        <f aca="false">IFERROR(C6*C13,0)</f>
        <v>0</v>
      </c>
      <c r="D14" s="10" t="s">
        <v>15</v>
      </c>
      <c r="E14" s="10"/>
    </row>
    <row r="15" customFormat="false" ht="24" hidden="false" customHeight="true" outlineLevel="0" collapsed="false">
      <c r="B15" s="8" t="s">
        <v>16</v>
      </c>
      <c r="C15" s="11" t="n">
        <f aca="false">IFERROR(C14*C9,0)</f>
        <v>0</v>
      </c>
      <c r="D15" s="10" t="s">
        <v>17</v>
      </c>
      <c r="E15" s="10"/>
    </row>
    <row r="16" customFormat="false" ht="24" hidden="false" customHeight="true" outlineLevel="0" collapsed="false">
      <c r="B16" s="8" t="s">
        <v>18</v>
      </c>
      <c r="C16" s="12" t="n">
        <f aca="false">IFERROR(C14*C10,0)</f>
        <v>0</v>
      </c>
      <c r="D16" s="10" t="s">
        <v>19</v>
      </c>
      <c r="E16" s="10"/>
    </row>
    <row r="17" customFormat="false" ht="19.5" hidden="false" customHeight="true" outlineLevel="0" collapsed="false"/>
    <row r="18" customFormat="false" ht="24" hidden="false" customHeight="true" outlineLevel="0" collapsed="false">
      <c r="B18" s="7" t="s">
        <v>20</v>
      </c>
      <c r="C18" s="7"/>
      <c r="D18" s="7"/>
      <c r="E18" s="7"/>
    </row>
    <row r="19" customFormat="false" ht="21.75" hidden="false" customHeight="true" outlineLevel="0" collapsed="false">
      <c r="B19" s="13" t="s">
        <v>21</v>
      </c>
      <c r="C19" s="13" t="s">
        <v>22</v>
      </c>
      <c r="D19" s="13" t="s">
        <v>23</v>
      </c>
      <c r="E19" s="13" t="s">
        <v>24</v>
      </c>
    </row>
    <row r="20" customFormat="false" ht="19.5" hidden="false" customHeight="true" outlineLevel="0" collapsed="false">
      <c r="B20" s="14" t="s">
        <v>25</v>
      </c>
      <c r="C20" s="15" t="n">
        <v>0.175</v>
      </c>
      <c r="D20" s="16" t="n">
        <f aca="false">IFERROR(C14*0.175,0)</f>
        <v>0</v>
      </c>
      <c r="E20" s="17" t="n">
        <f aca="false">IFERROR(C14*0.175*C9,0)</f>
        <v>0</v>
      </c>
    </row>
    <row r="21" customFormat="false" ht="19.5" hidden="false" customHeight="true" outlineLevel="0" collapsed="false">
      <c r="B21" s="18" t="s">
        <v>26</v>
      </c>
      <c r="C21" s="19" t="n">
        <v>0.2</v>
      </c>
      <c r="D21" s="20" t="n">
        <f aca="false">IFERROR(C14*0.2,0)</f>
        <v>0</v>
      </c>
      <c r="E21" s="21" t="n">
        <f aca="false">IFERROR(C14*0.2*C9,0)</f>
        <v>0</v>
      </c>
    </row>
    <row r="22" customFormat="false" ht="19.5" hidden="false" customHeight="true" outlineLevel="0" collapsed="false">
      <c r="B22" s="14" t="s">
        <v>27</v>
      </c>
      <c r="C22" s="15" t="n">
        <v>0.1</v>
      </c>
      <c r="D22" s="16" t="n">
        <f aca="false">IFERROR(C14*0.1,0)</f>
        <v>0</v>
      </c>
      <c r="E22" s="17" t="n">
        <f aca="false">IFERROR(C14*0.1*C9,0)</f>
        <v>0</v>
      </c>
    </row>
    <row r="23" customFormat="false" ht="19.5" hidden="false" customHeight="true" outlineLevel="0" collapsed="false">
      <c r="B23" s="18" t="s">
        <v>28</v>
      </c>
      <c r="C23" s="19" t="n">
        <v>0.08</v>
      </c>
      <c r="D23" s="20" t="n">
        <f aca="false">IFERROR(C14*0.08,0)</f>
        <v>0</v>
      </c>
      <c r="E23" s="21" t="n">
        <f aca="false">IFERROR(C14*0.08*C9,0)</f>
        <v>0</v>
      </c>
    </row>
    <row r="24" customFormat="false" ht="19.5" hidden="false" customHeight="true" outlineLevel="0" collapsed="false">
      <c r="B24" s="14" t="s">
        <v>29</v>
      </c>
      <c r="C24" s="15" t="n">
        <v>0.07</v>
      </c>
      <c r="D24" s="16" t="n">
        <f aca="false">IFERROR(C14*0.07,0)</f>
        <v>0</v>
      </c>
      <c r="E24" s="17" t="n">
        <f aca="false">IFERROR(C14*0.07*C9,0)</f>
        <v>0</v>
      </c>
    </row>
    <row r="25" customFormat="false" ht="19.5" hidden="false" customHeight="true" outlineLevel="0" collapsed="false">
      <c r="B25" s="18" t="s">
        <v>30</v>
      </c>
      <c r="C25" s="19" t="n">
        <v>0.15</v>
      </c>
      <c r="D25" s="20" t="n">
        <f aca="false">IFERROR(C14*0.15,0)</f>
        <v>0</v>
      </c>
      <c r="E25" s="21" t="n">
        <f aca="false">IFERROR(C14*0.15*C9,0)</f>
        <v>0</v>
      </c>
    </row>
    <row r="26" customFormat="false" ht="19.5" hidden="false" customHeight="true" outlineLevel="0" collapsed="false">
      <c r="B26" s="14" t="s">
        <v>31</v>
      </c>
      <c r="C26" s="15" t="n">
        <v>0.05</v>
      </c>
      <c r="D26" s="16" t="n">
        <f aca="false">IFERROR(C14*0.05,0)</f>
        <v>0</v>
      </c>
      <c r="E26" s="17" t="n">
        <f aca="false">IFERROR(C14*0.05*C9,0)</f>
        <v>0</v>
      </c>
    </row>
    <row r="27" customFormat="false" ht="19.5" hidden="false" customHeight="true" outlineLevel="0" collapsed="false">
      <c r="B27" s="18" t="s">
        <v>32</v>
      </c>
      <c r="C27" s="19" t="n">
        <v>0.08</v>
      </c>
      <c r="D27" s="20" t="n">
        <f aca="false">IFERROR(C14*0.08,0)</f>
        <v>0</v>
      </c>
      <c r="E27" s="21" t="n">
        <f aca="false">IFERROR(C14*0.08*C9,0)</f>
        <v>0</v>
      </c>
    </row>
    <row r="28" customFormat="false" ht="19.5" hidden="false" customHeight="true" outlineLevel="0" collapsed="false">
      <c r="B28" s="14" t="s">
        <v>33</v>
      </c>
      <c r="C28" s="15" t="n">
        <v>0.095</v>
      </c>
      <c r="D28" s="16" t="n">
        <f aca="false">IFERROR(C14*0.095,0)</f>
        <v>0</v>
      </c>
      <c r="E28" s="17" t="n">
        <f aca="false">IFERROR(C14*0.095*C9,0)</f>
        <v>0</v>
      </c>
    </row>
    <row r="29" customFormat="false" ht="21.75" hidden="false" customHeight="true" outlineLevel="0" collapsed="false">
      <c r="B29" s="22" t="s">
        <v>34</v>
      </c>
      <c r="C29" s="22"/>
      <c r="D29" s="23" t="n">
        <f aca="false">IFERROR(SUM(D20:D28),0)</f>
        <v>0</v>
      </c>
      <c r="E29" s="24" t="n">
        <f aca="false">IFERROR(SUM(E20:E28),0)</f>
        <v>0</v>
      </c>
    </row>
    <row r="30" customFormat="false" ht="19.5" hidden="false" customHeight="true" outlineLevel="0" collapsed="false"/>
    <row r="31" customFormat="false" ht="18" hidden="false" customHeight="true" outlineLevel="0" collapsed="false">
      <c r="B31" s="25" t="s">
        <v>35</v>
      </c>
      <c r="C31" s="25"/>
      <c r="D31" s="25"/>
      <c r="E31" s="25"/>
    </row>
    <row r="32" customFormat="false" ht="18" hidden="false" customHeight="true" outlineLevel="0" collapsed="false">
      <c r="B32" s="25" t="s">
        <v>36</v>
      </c>
      <c r="C32" s="25"/>
      <c r="D32" s="25"/>
      <c r="E32" s="25"/>
    </row>
    <row r="33" customFormat="false" ht="19.5" hidden="false" customHeight="true" outlineLevel="0" collapsed="false"/>
    <row r="34" customFormat="false" ht="19.5" hidden="false" customHeight="true" outlineLevel="0" collapsed="false"/>
    <row r="35" customFormat="false" ht="19.5" hidden="false" customHeight="true" outlineLevel="0" collapsed="false"/>
    <row r="36" customFormat="false" ht="19.5" hidden="false" customHeight="true" outlineLevel="0" collapsed="false"/>
    <row r="37" customFormat="false" ht="19.5" hidden="false" customHeight="true" outlineLevel="0" collapsed="false"/>
    <row r="38" customFormat="false" ht="19.5" hidden="false" customHeight="true" outlineLevel="0" collapsed="false"/>
    <row r="39" customFormat="false" ht="19.5" hidden="false" customHeight="true" outlineLevel="0" collapsed="false"/>
    <row r="40" customFormat="false" ht="19.5" hidden="false" customHeight="true" outlineLevel="0" collapsed="false"/>
    <row r="41" customFormat="false" ht="19.5" hidden="false" customHeight="true" outlineLevel="0" collapsed="false"/>
    <row r="42" customFormat="false" ht="19.5" hidden="false" customHeight="true" outlineLevel="0" collapsed="false"/>
    <row r="43" customFormat="false" ht="19.5" hidden="false" customHeight="true" outlineLevel="0" collapsed="false"/>
    <row r="44" customFormat="false" ht="19.5" hidden="false" customHeight="true" outlineLevel="0" collapsed="false"/>
    <row r="45" customFormat="false" ht="19.5" hidden="false" customHeight="true" outlineLevel="0" collapsed="false"/>
    <row r="46" customFormat="false" ht="19.5" hidden="false" customHeight="true" outlineLevel="0" collapsed="false"/>
    <row r="47" customFormat="false" ht="19.5" hidden="false" customHeight="true" outlineLevel="0" collapsed="false"/>
    <row r="48" customFormat="false" ht="19.5" hidden="false" customHeight="true" outlineLevel="0" collapsed="false"/>
    <row r="49" customFormat="false" ht="19.5" hidden="false" customHeight="true" outlineLevel="0" collapsed="false"/>
    <row r="50" customFormat="false" ht="19.5" hidden="false" customHeight="true" outlineLevel="0" collapsed="false"/>
    <row r="51" customFormat="false" ht="19.5" hidden="false" customHeight="true" outlineLevel="0" collapsed="false"/>
    <row r="52" customFormat="false" ht="19.5" hidden="false" customHeight="true" outlineLevel="0" collapsed="false"/>
    <row r="53" customFormat="false" ht="19.5" hidden="false" customHeight="true" outlineLevel="0" collapsed="false"/>
    <row r="54" customFormat="false" ht="19.5" hidden="false" customHeight="true" outlineLevel="0" collapsed="false"/>
    <row r="55" customFormat="false" ht="19.5" hidden="false" customHeight="true" outlineLevel="0" collapsed="false"/>
    <row r="56" customFormat="false" ht="19.5" hidden="false" customHeight="true" outlineLevel="0" collapsed="false"/>
    <row r="57" customFormat="false" ht="19.5" hidden="false" customHeight="true" outlineLevel="0" collapsed="false"/>
    <row r="58" customFormat="false" ht="19.5" hidden="false" customHeight="true" outlineLevel="0" collapsed="false"/>
    <row r="59" customFormat="false" ht="19.5" hidden="false" customHeight="true" outlineLevel="0" collapsed="false"/>
  </sheetData>
  <mergeCells count="17">
    <mergeCell ref="B2:E2"/>
    <mergeCell ref="B3:E3"/>
    <mergeCell ref="B5:E5"/>
    <mergeCell ref="D6:E6"/>
    <mergeCell ref="D7:E7"/>
    <mergeCell ref="D8:E8"/>
    <mergeCell ref="D9:E9"/>
    <mergeCell ref="D10:E10"/>
    <mergeCell ref="B12:E12"/>
    <mergeCell ref="D13:E13"/>
    <mergeCell ref="D14:E14"/>
    <mergeCell ref="D15:E15"/>
    <mergeCell ref="D16:E16"/>
    <mergeCell ref="B18:E18"/>
    <mergeCell ref="B29:C29"/>
    <mergeCell ref="B31:E31"/>
    <mergeCell ref="B32:E32"/>
  </mergeCells>
  <dataValidations count="2">
    <dataValidation allowBlank="true" errorStyle="stop" operator="between" showDropDown="false" showErrorMessage="false" showInputMessage="false" sqref="C7" type="list">
      <formula1>"Asunción Centro/Villa Morra,Asunción Bairros Intermediários,Asunción Periferia,Ciudad del Este,Encarnación,Luque / San Lorenzo,Interior (outras cidades)"</formula1>
      <formula2>0</formula2>
    </dataValidation>
    <dataValidation allowBlank="true" errorStyle="stop" operator="between" showDropDown="false" showErrorMessage="false" showInputMessage="false" sqref="C8" type="list">
      <formula1>"Econômico,Médio,Alto"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E1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.51"/>
    <col collapsed="false" customWidth="true" hidden="false" outlineLevel="0" max="2" min="2" style="0" width="34"/>
    <col collapsed="false" customWidth="true" hidden="false" outlineLevel="0" max="5" min="3" style="0" width="16"/>
    <col collapsed="false" customWidth="true" hidden="false" outlineLevel="0" max="6" min="6" style="0" width="1.51"/>
  </cols>
  <sheetData>
    <row r="1" customFormat="false" ht="7.5" hidden="false" customHeight="true" outlineLevel="0" collapsed="false"/>
    <row r="2" customFormat="false" ht="36" hidden="false" customHeight="true" outlineLevel="0" collapsed="false">
      <c r="B2" s="26" t="s">
        <v>37</v>
      </c>
      <c r="C2" s="26"/>
      <c r="D2" s="26"/>
      <c r="E2" s="26"/>
    </row>
    <row r="3" customFormat="false" ht="18" hidden="false" customHeight="true" outlineLevel="0" collapsed="false">
      <c r="B3" s="27" t="s">
        <v>38</v>
      </c>
      <c r="C3" s="27"/>
      <c r="D3" s="27"/>
      <c r="E3" s="27"/>
    </row>
    <row r="5" customFormat="false" ht="24" hidden="false" customHeight="true" outlineLevel="0" collapsed="false">
      <c r="B5" s="28" t="s">
        <v>5</v>
      </c>
      <c r="C5" s="28" t="s">
        <v>39</v>
      </c>
      <c r="D5" s="28" t="s">
        <v>40</v>
      </c>
      <c r="E5" s="28" t="s">
        <v>41</v>
      </c>
    </row>
    <row r="6" customFormat="false" ht="21.75" hidden="false" customHeight="true" outlineLevel="0" collapsed="false">
      <c r="B6" s="29" t="s">
        <v>42</v>
      </c>
      <c r="C6" s="30" t="n">
        <v>500</v>
      </c>
      <c r="D6" s="30" t="n">
        <v>700</v>
      </c>
      <c r="E6" s="30" t="n">
        <v>950</v>
      </c>
    </row>
    <row r="7" customFormat="false" ht="21.75" hidden="false" customHeight="true" outlineLevel="0" collapsed="false">
      <c r="B7" s="31" t="s">
        <v>43</v>
      </c>
      <c r="C7" s="32" t="n">
        <v>460</v>
      </c>
      <c r="D7" s="32" t="n">
        <v>620</v>
      </c>
      <c r="E7" s="32" t="n">
        <v>850</v>
      </c>
    </row>
    <row r="8" customFormat="false" ht="21.75" hidden="false" customHeight="true" outlineLevel="0" collapsed="false">
      <c r="B8" s="29" t="s">
        <v>44</v>
      </c>
      <c r="C8" s="30" t="n">
        <v>420</v>
      </c>
      <c r="D8" s="30" t="n">
        <v>570</v>
      </c>
      <c r="E8" s="30" t="n">
        <v>780</v>
      </c>
    </row>
    <row r="9" customFormat="false" ht="21.75" hidden="false" customHeight="true" outlineLevel="0" collapsed="false">
      <c r="B9" s="31" t="s">
        <v>45</v>
      </c>
      <c r="C9" s="32" t="n">
        <v>430</v>
      </c>
      <c r="D9" s="32" t="n">
        <v>580</v>
      </c>
      <c r="E9" s="32" t="n">
        <v>780</v>
      </c>
    </row>
    <row r="10" customFormat="false" ht="21.75" hidden="false" customHeight="true" outlineLevel="0" collapsed="false">
      <c r="B10" s="29" t="s">
        <v>46</v>
      </c>
      <c r="C10" s="30" t="n">
        <v>400</v>
      </c>
      <c r="D10" s="30" t="n">
        <v>550</v>
      </c>
      <c r="E10" s="30" t="n">
        <v>740</v>
      </c>
    </row>
    <row r="11" customFormat="false" ht="21.75" hidden="false" customHeight="true" outlineLevel="0" collapsed="false">
      <c r="B11" s="31" t="s">
        <v>47</v>
      </c>
      <c r="C11" s="32" t="n">
        <v>400</v>
      </c>
      <c r="D11" s="32" t="n">
        <v>540</v>
      </c>
      <c r="E11" s="32" t="n">
        <v>720</v>
      </c>
    </row>
    <row r="12" customFormat="false" ht="21.75" hidden="false" customHeight="true" outlineLevel="0" collapsed="false">
      <c r="B12" s="29" t="s">
        <v>48</v>
      </c>
      <c r="C12" s="30" t="n">
        <v>360</v>
      </c>
      <c r="D12" s="30" t="n">
        <v>500</v>
      </c>
      <c r="E12" s="30" t="n">
        <v>670</v>
      </c>
    </row>
    <row r="14" customFormat="false" ht="21.75" hidden="false" customHeight="true" outlineLevel="0" collapsed="false">
      <c r="B14" s="33" t="s">
        <v>49</v>
      </c>
      <c r="C14" s="33"/>
      <c r="D14" s="33"/>
      <c r="E14" s="33"/>
    </row>
    <row r="16" customFormat="false" ht="19.5" hidden="false" customHeight="true" outlineLevel="0" collapsed="false">
      <c r="B16" s="7" t="s">
        <v>50</v>
      </c>
      <c r="C16" s="7"/>
      <c r="D16" s="7"/>
      <c r="E16" s="7"/>
    </row>
    <row r="17" customFormat="false" ht="36" hidden="false" customHeight="true" outlineLevel="0" collapsed="false">
      <c r="B17" s="34" t="s">
        <v>51</v>
      </c>
      <c r="C17" s="35" t="s">
        <v>52</v>
      </c>
      <c r="D17" s="35"/>
      <c r="E17" s="35"/>
    </row>
    <row r="18" customFormat="false" ht="36" hidden="false" customHeight="true" outlineLevel="0" collapsed="false">
      <c r="B18" s="36" t="s">
        <v>53</v>
      </c>
      <c r="C18" s="37" t="s">
        <v>54</v>
      </c>
      <c r="D18" s="37"/>
      <c r="E18" s="37"/>
    </row>
    <row r="19" customFormat="false" ht="36" hidden="false" customHeight="true" outlineLevel="0" collapsed="false">
      <c r="B19" s="34" t="s">
        <v>55</v>
      </c>
      <c r="C19" s="35" t="s">
        <v>56</v>
      </c>
      <c r="D19" s="35"/>
      <c r="E19" s="35"/>
    </row>
  </sheetData>
  <mergeCells count="7">
    <mergeCell ref="B2:E2"/>
    <mergeCell ref="B3:E3"/>
    <mergeCell ref="B14:E14"/>
    <mergeCell ref="B16:E16"/>
    <mergeCell ref="C17:E17"/>
    <mergeCell ref="C18:E18"/>
    <mergeCell ref="C19:E1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D1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.51"/>
    <col collapsed="false" customWidth="true" hidden="false" outlineLevel="0" max="2" min="2" style="0" width="5"/>
    <col collapsed="false" customWidth="true" hidden="false" outlineLevel="0" max="3" min="3" style="0" width="40"/>
    <col collapsed="false" customWidth="true" hidden="false" outlineLevel="0" max="4" min="4" style="0" width="22"/>
    <col collapsed="false" customWidth="true" hidden="false" outlineLevel="0" max="5" min="5" style="0" width="1.51"/>
  </cols>
  <sheetData>
    <row r="1" customFormat="false" ht="7.5" hidden="false" customHeight="true" outlineLevel="0" collapsed="false"/>
    <row r="2" customFormat="false" ht="36" hidden="false" customHeight="true" outlineLevel="0" collapsed="false">
      <c r="B2" s="38" t="s">
        <v>57</v>
      </c>
      <c r="C2" s="38"/>
      <c r="D2" s="38"/>
    </row>
    <row r="3" customFormat="false" ht="18" hidden="false" customHeight="true" outlineLevel="0" collapsed="false">
      <c r="B3" s="39" t="s">
        <v>58</v>
      </c>
      <c r="C3" s="39"/>
      <c r="D3" s="39"/>
    </row>
    <row r="5" customFormat="false" ht="21.75" hidden="false" customHeight="true" outlineLevel="0" collapsed="false">
      <c r="B5" s="40" t="s">
        <v>59</v>
      </c>
      <c r="C5" s="40" t="s">
        <v>60</v>
      </c>
      <c r="D5" s="40" t="s">
        <v>61</v>
      </c>
    </row>
    <row r="6" customFormat="false" ht="42" hidden="false" customHeight="true" outlineLevel="0" collapsed="false">
      <c r="B6" s="41" t="s">
        <v>62</v>
      </c>
      <c r="C6" s="42" t="s">
        <v>63</v>
      </c>
      <c r="D6" s="43" t="s">
        <v>64</v>
      </c>
    </row>
    <row r="7" customFormat="false" ht="42" hidden="false" customHeight="true" outlineLevel="0" collapsed="false">
      <c r="B7" s="44" t="s">
        <v>65</v>
      </c>
      <c r="C7" s="45" t="s">
        <v>66</v>
      </c>
      <c r="D7" s="43" t="s">
        <v>64</v>
      </c>
    </row>
    <row r="8" customFormat="false" ht="42" hidden="false" customHeight="true" outlineLevel="0" collapsed="false">
      <c r="B8" s="41" t="s">
        <v>67</v>
      </c>
      <c r="C8" s="42" t="s">
        <v>68</v>
      </c>
      <c r="D8" s="43" t="s">
        <v>64</v>
      </c>
    </row>
    <row r="9" customFormat="false" ht="42" hidden="false" customHeight="true" outlineLevel="0" collapsed="false">
      <c r="B9" s="44" t="s">
        <v>69</v>
      </c>
      <c r="C9" s="45" t="s">
        <v>70</v>
      </c>
      <c r="D9" s="43" t="s">
        <v>64</v>
      </c>
    </row>
    <row r="10" customFormat="false" ht="42" hidden="false" customHeight="true" outlineLevel="0" collapsed="false">
      <c r="B10" s="41" t="s">
        <v>71</v>
      </c>
      <c r="C10" s="42" t="s">
        <v>72</v>
      </c>
      <c r="D10" s="43" t="s">
        <v>64</v>
      </c>
    </row>
    <row r="11" customFormat="false" ht="42" hidden="false" customHeight="true" outlineLevel="0" collapsed="false">
      <c r="B11" s="44" t="s">
        <v>73</v>
      </c>
      <c r="C11" s="45" t="s">
        <v>74</v>
      </c>
      <c r="D11" s="43" t="s">
        <v>64</v>
      </c>
    </row>
    <row r="12" customFormat="false" ht="42" hidden="false" customHeight="true" outlineLevel="0" collapsed="false">
      <c r="B12" s="41" t="s">
        <v>75</v>
      </c>
      <c r="C12" s="42" t="s">
        <v>76</v>
      </c>
      <c r="D12" s="43" t="s">
        <v>64</v>
      </c>
    </row>
    <row r="14" customFormat="false" ht="18" hidden="false" customHeight="true" outlineLevel="0" collapsed="false">
      <c r="B14" s="46" t="s">
        <v>77</v>
      </c>
      <c r="C14" s="46"/>
      <c r="D14" s="46"/>
    </row>
    <row r="15" customFormat="false" ht="18" hidden="false" customHeight="true" outlineLevel="0" collapsed="false">
      <c r="B15" s="25" t="s">
        <v>78</v>
      </c>
      <c r="C15" s="25"/>
      <c r="D15" s="25"/>
    </row>
  </sheetData>
  <mergeCells count="4">
    <mergeCell ref="B2:D2"/>
    <mergeCell ref="B3:D3"/>
    <mergeCell ref="B14:D14"/>
    <mergeCell ref="B15:D15"/>
  </mergeCells>
  <dataValidations count="1">
    <dataValidation allowBlank="true" errorStyle="stop" operator="between" showDropDown="false" showErrorMessage="false" showInputMessage="false" sqref="D6:D12" type="list">
      <formula1>"SIM,NÃO,N/A,Pendente"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2026-05-06T20:21:28Z</dcterms:created>
  <dc:creator>openpyxl</dc:creator>
  <dc:description/>
  <dc:language>en-US</dc:language>
  <cp:lastModifiedBy/>
  <dcterms:modified xsi:type="dcterms:W3CDTF">2026-05-06T20:21:28Z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